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TAT_ELVL_KOVide_v6imestamine\eelarved ja tegevuskavad\2023\ametlikult 10veb23\"/>
    </mc:Choice>
  </mc:AlternateContent>
  <xr:revisionPtr revIDLastSave="0" documentId="13_ncr:1_{8834DD98-8809-4433-93CD-1309A11FC73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F13" i="1"/>
  <c r="F12" i="1" s="1"/>
  <c r="F16" i="1"/>
  <c r="G16" i="1"/>
  <c r="G13" i="1" s="1"/>
  <c r="G12" i="1" s="1"/>
  <c r="H16" i="1"/>
  <c r="H13" i="1" s="1"/>
  <c r="H12" i="1" s="1"/>
  <c r="E16" i="1"/>
  <c r="E13" i="1" s="1"/>
  <c r="F39" i="1"/>
  <c r="G39" i="1"/>
  <c r="H39" i="1"/>
  <c r="I39" i="1"/>
  <c r="J39" i="1"/>
  <c r="K39" i="1"/>
  <c r="I20" i="1" l="1"/>
  <c r="I19" i="1"/>
  <c r="I18" i="1"/>
  <c r="I15" i="1" l="1"/>
  <c r="I14" i="1"/>
  <c r="I23" i="1" l="1"/>
  <c r="I22" i="1"/>
  <c r="I17" i="1" l="1"/>
  <c r="I16" i="1" s="1"/>
  <c r="E24" i="1" s="1"/>
  <c r="E12" i="1" s="1"/>
  <c r="I12" i="1" s="1"/>
  <c r="E25" i="1" s="1"/>
  <c r="E26" i="1" s="1"/>
  <c r="K35" i="1"/>
  <c r="J35" i="1"/>
  <c r="I35" i="1"/>
  <c r="H35" i="1"/>
  <c r="G35" i="1"/>
  <c r="F35" i="1"/>
  <c r="K38" i="1" l="1"/>
  <c r="J38" i="1"/>
  <c r="I38" i="1"/>
  <c r="H38" i="1"/>
  <c r="G38" i="1"/>
  <c r="F38" i="1"/>
  <c r="E38" i="1"/>
  <c r="K37" i="1"/>
  <c r="J37" i="1"/>
  <c r="I37" i="1"/>
  <c r="H37" i="1"/>
  <c r="G37" i="1"/>
  <c r="F37" i="1"/>
  <c r="E37" i="1"/>
  <c r="E39" i="1" l="1"/>
  <c r="E35" i="1" l="1"/>
</calcChain>
</file>

<file path=xl/sharedStrings.xml><?xml version="1.0" encoding="utf-8"?>
<sst xmlns="http://schemas.openxmlformats.org/spreadsheetml/2006/main" count="97" uniqueCount="85">
  <si>
    <t>Rea nr</t>
  </si>
  <si>
    <t>1.1</t>
  </si>
  <si>
    <t>2.1</t>
  </si>
  <si>
    <t>2.2</t>
  </si>
  <si>
    <t>Aasta</t>
  </si>
  <si>
    <t>Kokku</t>
  </si>
  <si>
    <t>Finantsallikate jaotus</t>
  </si>
  <si>
    <t>3.1</t>
  </si>
  <si>
    <t>3.2</t>
  </si>
  <si>
    <t>Summa</t>
  </si>
  <si>
    <t>Jaotamata eelarve</t>
  </si>
  <si>
    <t>Projekti tegevused ja kindlaksmääratud kulukohad</t>
  </si>
  <si>
    <t>1.1.1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</si>
  <si>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</si>
  <si>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</si>
  <si>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</si>
  <si>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Jrk nr</t>
  </si>
  <si>
    <t>Partner</t>
  </si>
  <si>
    <t>1</t>
  </si>
  <si>
    <t>sh partneri abikõlblik kulu tegevuskava aastal³ (EUR)</t>
  </si>
  <si>
    <t xml:space="preserve">Eelarve kokku </t>
  </si>
  <si>
    <t>² Sisaldab partnerite abikõlblikke kulusid (kui projektis on partnerid)</t>
  </si>
  <si>
    <t>³ Lisada, kui projektis on partnerid. Lisada või eemaldada partnereid vastavalt TAT-is sätestatule.</t>
  </si>
  <si>
    <t>LISA 2</t>
  </si>
  <si>
    <t>kinnitatud kultuuriministri käskkirjaga</t>
  </si>
  <si>
    <r>
      <t>Partner 1</t>
    </r>
    <r>
      <rPr>
        <vertAlign val="superscript"/>
        <sz val="10"/>
        <rFont val="Arial"/>
        <family val="2"/>
        <charset val="186"/>
      </rPr>
      <t>4</t>
    </r>
  </si>
  <si>
    <t>Otsesed kulud</t>
  </si>
  <si>
    <t>Sisutegevuste kulud</t>
  </si>
  <si>
    <t>Tegevuste tulemus</t>
  </si>
  <si>
    <t>Tegevuste väljund</t>
  </si>
  <si>
    <t>1.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</si>
  <si>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</si>
  <si>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t>3</t>
  </si>
  <si>
    <t>Eelarve kokku (2023-2029)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</si>
  <si>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</si>
  <si>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</si>
  <si>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</si>
  <si>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</si>
  <si>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</si>
  <si>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</si>
  <si>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</si>
  <si>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</si>
  <si>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partnerite abikõlblikud kulud</t>
  </si>
  <si>
    <t>Toetatava tegevuse abikõlblikkuse periood:  01.01.2023−31.10.2029</t>
  </si>
  <si>
    <r>
      <t>Toetatava tegevuse "Kohalike omavalitsuste toetamine lõimumise, sealhulgas kohanemise teenuste pakkumisel" eelarve kulukohtade kaupa</t>
    </r>
    <r>
      <rPr>
        <b/>
        <sz val="10"/>
        <rFont val="Calibri"/>
        <family val="2"/>
        <charset val="186"/>
      </rPr>
      <t>¹</t>
    </r>
  </si>
  <si>
    <t>Tallinn</t>
  </si>
  <si>
    <t>2</t>
  </si>
  <si>
    <t>Tartu linn</t>
  </si>
  <si>
    <t>Rakvere linn</t>
  </si>
  <si>
    <t>1.2.</t>
  </si>
  <si>
    <t>Tallinna linn</t>
  </si>
  <si>
    <t>Suurenenud on kohalike omavalitsuste suutlikkus pakkudatulemuslikult lõimumise, sealhulgas kohanemise teenuseid uussisserändajatele, erineva keel ka kultuuritaustaga inimestele ja tagsipöördujatele.</t>
  </si>
  <si>
    <t>Kohalike omavalitsuste toetamine lõimumise, sealhulgas kohanemise teenuste pakkumisel</t>
  </si>
  <si>
    <t>Otsesed personalikulud (elluviija töötajad)</t>
  </si>
  <si>
    <t>Personali lähetus-, koolitus- ja tervisekontrolli kulud</t>
  </si>
  <si>
    <t>KOV-ide tegevusplaanide koostamine ja sisutegevuste toetamine</t>
  </si>
  <si>
    <t>Horisontaalsed kulud</t>
  </si>
  <si>
    <t>1.1.2.</t>
  </si>
  <si>
    <t>1.1.3</t>
  </si>
  <si>
    <t>1.1.3.1</t>
  </si>
  <si>
    <t>1.1.3.2.</t>
  </si>
  <si>
    <t>Lõimumis-, sealhulgas kohanemisteekondade väljatöötamine ja rakendamine KOVi-des</t>
  </si>
  <si>
    <t>Partnerlusleping sõlmitud 7 KOViga</t>
  </si>
  <si>
    <t>KOVides on väljatöötatud  rakendatud kohanemis- ja lõimumisteekonnad</t>
  </si>
  <si>
    <t>1.1.3.3.</t>
  </si>
  <si>
    <t xml:space="preserve">On ellu viidud tõhus valdkondlik kommunikatsioon </t>
  </si>
  <si>
    <t>1.1.3.4.</t>
  </si>
  <si>
    <t>Tõhusa rände-, lõimumis-, sealhulgas kohanemisvaldkonna kommunikatsiooni tagamine       KOV-ide seas</t>
  </si>
  <si>
    <t>KOV ametnike ja töötajate sihtrühmaga töötamise võimekuse tõstmine</t>
  </si>
  <si>
    <t>On tõstetud KOV ametnike ja töötajate võimekust TATi sihtrühmadega töötada</t>
  </si>
  <si>
    <t>Kaudsed kulud</t>
  </si>
  <si>
    <r>
      <t>Partner 2</t>
    </r>
    <r>
      <rPr>
        <vertAlign val="superscript"/>
        <sz val="10"/>
        <rFont val="Arial"/>
        <family val="2"/>
        <charset val="186"/>
      </rPr>
      <t>4</t>
    </r>
  </si>
  <si>
    <r>
      <t>Partner 3</t>
    </r>
    <r>
      <rPr>
        <vertAlign val="superscript"/>
        <sz val="10"/>
        <rFont val="Arial"/>
        <family val="2"/>
        <charset val="186"/>
      </rPr>
      <t>4</t>
    </r>
  </si>
  <si>
    <r>
      <t xml:space="preserve">Abikõlblik kulu  </t>
    </r>
    <r>
      <rPr>
        <sz val="10"/>
        <rFont val="Arial"/>
        <family val="2"/>
        <charset val="186"/>
      </rPr>
      <t>(ELVL+Partner)</t>
    </r>
  </si>
  <si>
    <r>
      <t>Abikõlblik kulu² (EUR)</t>
    </r>
    <r>
      <rPr>
        <sz val="10"/>
        <rFont val="Arial"/>
        <family val="2"/>
        <charset val="186"/>
      </rPr>
      <t xml:space="preserve">                  ELVLi kulu</t>
    </r>
  </si>
  <si>
    <t>1.1.3.1.1.</t>
  </si>
  <si>
    <t>Kohaliku tasandi sisutegevuse korraldamine Tartu linnas</t>
  </si>
  <si>
    <t>1.1.3.1.2.</t>
  </si>
  <si>
    <t>Kohaliku tasandi sisutegevuse korraldamine Tallinna linnas</t>
  </si>
  <si>
    <t>Kohaliku tasandi sisutegevuse korraldamine Rakvere linnas</t>
  </si>
  <si>
    <t>1.1.3.1.3.</t>
  </si>
  <si>
    <t>2.</t>
  </si>
  <si>
    <t>3.</t>
  </si>
  <si>
    <t>4.</t>
  </si>
  <si>
    <t>Elluviija:  Eesti Linnade ja Valdade Liit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</si>
</sst>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FE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23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 indent="1" shrinkToFit="1"/>
    </xf>
    <xf numFmtId="49" fontId="4" fillId="0" borderId="2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1" fontId="3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left"/>
    </xf>
    <xf numFmtId="1" fontId="3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3" applyNumberFormat="1" applyFont="1" applyBorder="1" applyAlignment="1">
      <alignment horizontal="center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0" fontId="4" fillId="0" borderId="2" xfId="3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2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/>
    <xf numFmtId="49" fontId="16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center" textRotation="90" wrapText="1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center"/>
    </xf>
    <xf numFmtId="4" fontId="4" fillId="0" borderId="0" xfId="0" applyNumberFormat="1" applyFont="1"/>
    <xf numFmtId="4" fontId="1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/>
    <xf numFmtId="4" fontId="3" fillId="0" borderId="0" xfId="0" applyNumberFormat="1" applyFont="1"/>
    <xf numFmtId="4" fontId="4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/>
    </xf>
    <xf numFmtId="4" fontId="4" fillId="0" borderId="2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4" fontId="13" fillId="0" borderId="2" xfId="5" applyNumberFormat="1" applyFont="1" applyBorder="1" applyAlignment="1">
      <alignment wrapText="1"/>
    </xf>
    <xf numFmtId="4" fontId="1" fillId="0" borderId="2" xfId="0" applyNumberFormat="1" applyFont="1" applyBorder="1" applyAlignment="1">
      <alignment vertical="center"/>
    </xf>
    <xf numFmtId="0" fontId="1" fillId="0" borderId="0" xfId="0" applyFont="1"/>
    <xf numFmtId="4" fontId="15" fillId="0" borderId="2" xfId="0" applyNumberFormat="1" applyFont="1" applyBorder="1"/>
    <xf numFmtId="4" fontId="15" fillId="2" borderId="5" xfId="0" applyNumberFormat="1" applyFont="1" applyFill="1" applyBorder="1" applyAlignment="1">
      <alignment horizontal="right"/>
    </xf>
    <xf numFmtId="0" fontId="15" fillId="0" borderId="2" xfId="0" applyFont="1" applyBorder="1" applyAlignment="1">
      <alignment wrapText="1"/>
    </xf>
    <xf numFmtId="4" fontId="15" fillId="0" borderId="2" xfId="0" applyNumberFormat="1" applyFont="1" applyBorder="1" applyAlignment="1">
      <alignment horizontal="right"/>
    </xf>
    <xf numFmtId="4" fontId="15" fillId="2" borderId="5" xfId="0" applyNumberFormat="1" applyFont="1" applyFill="1" applyBorder="1"/>
    <xf numFmtId="4" fontId="15" fillId="2" borderId="2" xfId="0" applyNumberFormat="1" applyFont="1" applyFill="1" applyBorder="1"/>
    <xf numFmtId="4" fontId="16" fillId="3" borderId="2" xfId="0" applyNumberFormat="1" applyFont="1" applyFill="1" applyBorder="1" applyAlignment="1">
      <alignment horizontal="right"/>
    </xf>
    <xf numFmtId="4" fontId="16" fillId="3" borderId="5" xfId="0" applyNumberFormat="1" applyFont="1" applyFill="1" applyBorder="1"/>
    <xf numFmtId="0" fontId="15" fillId="2" borderId="1" xfId="0" applyFont="1" applyFill="1" applyBorder="1" applyAlignment="1">
      <alignment horizontal="left" wrapText="1"/>
    </xf>
    <xf numFmtId="49" fontId="15" fillId="3" borderId="2" xfId="0" applyNumberFormat="1" applyFont="1" applyFill="1" applyBorder="1" applyAlignment="1">
      <alignment horizontal="left"/>
    </xf>
    <xf numFmtId="0" fontId="16" fillId="3" borderId="1" xfId="0" applyFont="1" applyFill="1" applyBorder="1" applyAlignment="1">
      <alignment horizontal="left" vertical="top" wrapText="1"/>
    </xf>
    <xf numFmtId="0" fontId="16" fillId="3" borderId="2" xfId="0" applyFont="1" applyFill="1" applyBorder="1"/>
    <xf numFmtId="0" fontId="16" fillId="3" borderId="0" xfId="0" applyFont="1" applyFill="1" applyAlignment="1">
      <alignment wrapText="1"/>
    </xf>
    <xf numFmtId="49" fontId="16" fillId="3" borderId="2" xfId="0" applyNumberFormat="1" applyFont="1" applyFill="1" applyBorder="1" applyAlignment="1">
      <alignment horizontal="left" vertical="top"/>
    </xf>
    <xf numFmtId="0" fontId="4" fillId="0" borderId="1" xfId="3" applyNumberFormat="1" applyFont="1" applyBorder="1" applyAlignment="1">
      <alignment horizontal="center"/>
    </xf>
    <xf numFmtId="0" fontId="4" fillId="0" borderId="10" xfId="3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6" fillId="2" borderId="11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/>
    <xf numFmtId="4" fontId="16" fillId="3" borderId="4" xfId="0" applyNumberFormat="1" applyFont="1" applyFill="1" applyBorder="1" applyAlignment="1">
      <alignment vertical="center"/>
    </xf>
    <xf numFmtId="4" fontId="16" fillId="0" borderId="2" xfId="0" applyNumberFormat="1" applyFont="1" applyBorder="1" applyAlignment="1">
      <alignment horizontal="right" vertical="center"/>
    </xf>
    <xf numFmtId="49" fontId="15" fillId="2" borderId="2" xfId="0" applyNumberFormat="1" applyFont="1" applyFill="1" applyBorder="1" applyAlignment="1">
      <alignment horizontal="left"/>
    </xf>
    <xf numFmtId="49" fontId="15" fillId="0" borderId="2" xfId="0" applyNumberFormat="1" applyFont="1" applyBorder="1" applyAlignment="1">
      <alignment horizontal="left"/>
    </xf>
    <xf numFmtId="0" fontId="15" fillId="0" borderId="2" xfId="0" applyFont="1" applyBorder="1"/>
    <xf numFmtId="0" fontId="16" fillId="3" borderId="2" xfId="0" applyFont="1" applyFill="1" applyBorder="1" applyAlignment="1">
      <alignment horizontal="left" vertical="top" wrapText="1"/>
    </xf>
    <xf numFmtId="3" fontId="4" fillId="0" borderId="1" xfId="3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/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colors>
    <mruColors>
      <color rgb="FFFCFFEB"/>
      <color rgb="FFEFFFFF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1042142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topLeftCell="A7" zoomScale="110" zoomScaleNormal="110" workbookViewId="0">
      <selection activeCell="I14" sqref="I14"/>
    </sheetView>
  </sheetViews>
  <sheetFormatPr defaultColWidth="9.109375" defaultRowHeight="13.2" x14ac:dyDescent="0.25"/>
  <cols>
    <col min="1" max="1" width="14.88671875" style="1" customWidth="1"/>
    <col min="2" max="2" width="33.6640625" style="7" bestFit="1" customWidth="1"/>
    <col min="3" max="3" width="9" style="1" customWidth="1"/>
    <col min="4" max="4" width="39.33203125" style="7" customWidth="1"/>
    <col min="5" max="5" width="16.33203125" style="15" customWidth="1"/>
    <col min="6" max="6" width="18.6640625" style="27" customWidth="1"/>
    <col min="7" max="7" width="19.109375" style="27" customWidth="1"/>
    <col min="8" max="8" width="13.6640625" style="1" customWidth="1"/>
    <col min="9" max="9" width="14.5546875" style="1" customWidth="1"/>
    <col min="10" max="10" width="13" style="1" customWidth="1"/>
    <col min="11" max="11" width="14.6640625" style="1" customWidth="1"/>
    <col min="12" max="12" width="9.33203125" style="1" bestFit="1" customWidth="1"/>
    <col min="13" max="13" width="30.6640625" style="1" customWidth="1"/>
    <col min="14" max="14" width="9.33203125" style="1" bestFit="1" customWidth="1"/>
    <col min="15" max="15" width="10.33203125" style="1" bestFit="1" customWidth="1"/>
    <col min="16" max="16" width="9.33203125" style="1" bestFit="1" customWidth="1"/>
    <col min="17" max="17" width="10.109375" style="1" bestFit="1" customWidth="1"/>
    <col min="18" max="18" width="9.33203125" style="1" bestFit="1" customWidth="1"/>
    <col min="19" max="19" width="9.44140625" style="1" bestFit="1" customWidth="1"/>
    <col min="20" max="21" width="9.33203125" style="1" bestFit="1" customWidth="1"/>
    <col min="22" max="16384" width="9.109375" style="1"/>
  </cols>
  <sheetData>
    <row r="1" spans="1:23" ht="94.5" customHeight="1" x14ac:dyDescent="0.25"/>
    <row r="2" spans="1:23" ht="13.8" x14ac:dyDescent="0.3">
      <c r="A2" s="2" t="s">
        <v>44</v>
      </c>
      <c r="H2" s="27" t="s">
        <v>23</v>
      </c>
      <c r="W2" s="29"/>
    </row>
    <row r="3" spans="1:23" x14ac:dyDescent="0.25">
      <c r="H3" s="27" t="s">
        <v>24</v>
      </c>
      <c r="W3" s="26"/>
    </row>
    <row r="4" spans="1:23" x14ac:dyDescent="0.25">
      <c r="A4" s="1" t="s">
        <v>43</v>
      </c>
      <c r="C4" s="15"/>
      <c r="D4" s="15"/>
      <c r="W4" s="39"/>
    </row>
    <row r="5" spans="1:23" x14ac:dyDescent="0.25">
      <c r="A5" s="82" t="s">
        <v>84</v>
      </c>
      <c r="C5" s="2"/>
      <c r="W5" s="39"/>
    </row>
    <row r="7" spans="1:23" x14ac:dyDescent="0.25">
      <c r="A7" s="2" t="s">
        <v>13</v>
      </c>
      <c r="B7" s="14"/>
      <c r="C7" s="2"/>
    </row>
    <row r="8" spans="1:23" s="2" customFormat="1" x14ac:dyDescent="0.25">
      <c r="B8" s="14"/>
      <c r="C8" s="16"/>
      <c r="D8" s="21" t="s">
        <v>4</v>
      </c>
      <c r="E8" s="45">
        <v>2023</v>
      </c>
      <c r="F8" s="97">
        <v>2023</v>
      </c>
      <c r="G8" s="98"/>
      <c r="H8" s="98"/>
      <c r="I8" s="38" t="s">
        <v>5</v>
      </c>
    </row>
    <row r="9" spans="1:23" s="17" customFormat="1" ht="52.8" x14ac:dyDescent="0.25">
      <c r="A9" s="41" t="s">
        <v>28</v>
      </c>
      <c r="B9" s="12" t="s">
        <v>29</v>
      </c>
      <c r="C9" s="13" t="s">
        <v>0</v>
      </c>
      <c r="D9" s="12" t="s">
        <v>11</v>
      </c>
      <c r="E9" s="37" t="s">
        <v>74</v>
      </c>
      <c r="F9" s="40" t="s">
        <v>19</v>
      </c>
      <c r="G9" s="40" t="s">
        <v>19</v>
      </c>
      <c r="H9" s="40" t="s">
        <v>19</v>
      </c>
      <c r="I9" s="12" t="s">
        <v>73</v>
      </c>
    </row>
    <row r="10" spans="1:23" s="17" customFormat="1" ht="14.25" customHeight="1" x14ac:dyDescent="0.25">
      <c r="A10" s="104" t="s">
        <v>51</v>
      </c>
      <c r="B10" s="109"/>
      <c r="C10" s="110">
        <v>1</v>
      </c>
      <c r="D10" s="110">
        <v>2</v>
      </c>
      <c r="E10" s="110">
        <v>3</v>
      </c>
      <c r="F10" s="36" t="s">
        <v>25</v>
      </c>
      <c r="G10" s="66" t="s">
        <v>71</v>
      </c>
      <c r="H10" s="66" t="s">
        <v>72</v>
      </c>
      <c r="I10" s="107">
        <v>6</v>
      </c>
    </row>
    <row r="11" spans="1:23" s="18" customFormat="1" ht="14.4" customHeight="1" x14ac:dyDescent="0.25">
      <c r="A11" s="105"/>
      <c r="B11" s="109"/>
      <c r="C11" s="111"/>
      <c r="D11" s="111"/>
      <c r="E11" s="111"/>
      <c r="F11" s="50" t="s">
        <v>50</v>
      </c>
      <c r="G11" s="50" t="s">
        <v>47</v>
      </c>
      <c r="H11" s="50" t="s">
        <v>48</v>
      </c>
      <c r="I11" s="108"/>
      <c r="M11" s="62"/>
      <c r="N11" s="61"/>
    </row>
    <row r="12" spans="1:23" s="2" customFormat="1" ht="32.25" customHeight="1" x14ac:dyDescent="0.25">
      <c r="A12" s="105"/>
      <c r="B12" s="57"/>
      <c r="C12" s="92" t="s">
        <v>30</v>
      </c>
      <c r="D12" s="119" t="s">
        <v>52</v>
      </c>
      <c r="E12" s="113">
        <f>E13+E24</f>
        <v>160655.35</v>
      </c>
      <c r="F12" s="113">
        <f t="shared" ref="F12:H12" si="0">F13+F24</f>
        <v>133795</v>
      </c>
      <c r="G12" s="113">
        <f t="shared" si="0"/>
        <v>50000</v>
      </c>
      <c r="H12" s="113">
        <f t="shared" si="0"/>
        <v>44500</v>
      </c>
      <c r="I12" s="90">
        <f>SUM(E12:H12)</f>
        <v>388950.35</v>
      </c>
      <c r="K12" s="67"/>
      <c r="M12" s="62"/>
      <c r="N12" s="61"/>
    </row>
    <row r="13" spans="1:23" s="2" customFormat="1" ht="17.399999999999999" customHeight="1" x14ac:dyDescent="0.25">
      <c r="A13" s="105"/>
      <c r="B13" s="102" t="s">
        <v>56</v>
      </c>
      <c r="C13" s="116" t="s">
        <v>1</v>
      </c>
      <c r="D13" s="91" t="s">
        <v>26</v>
      </c>
      <c r="E13" s="88">
        <f>E14+E15+E16</f>
        <v>135210</v>
      </c>
      <c r="F13" s="88">
        <f t="shared" ref="F13:I13" si="1">F14+F15+F16</f>
        <v>133795</v>
      </c>
      <c r="G13" s="88">
        <f t="shared" si="1"/>
        <v>50000</v>
      </c>
      <c r="H13" s="88">
        <f t="shared" si="1"/>
        <v>44500</v>
      </c>
      <c r="I13" s="88">
        <f>I14+I15+I16</f>
        <v>363505</v>
      </c>
      <c r="K13" s="67"/>
      <c r="M13" s="63"/>
      <c r="N13" s="61"/>
    </row>
    <row r="14" spans="1:23" s="2" customFormat="1" ht="22.5" customHeight="1" x14ac:dyDescent="0.25">
      <c r="A14" s="105"/>
      <c r="B14" s="112"/>
      <c r="C14" s="116" t="s">
        <v>12</v>
      </c>
      <c r="D14" s="91" t="s">
        <v>53</v>
      </c>
      <c r="E14" s="88">
        <v>41210</v>
      </c>
      <c r="F14" s="88">
        <v>0</v>
      </c>
      <c r="G14" s="84">
        <v>0</v>
      </c>
      <c r="H14" s="84">
        <v>0</v>
      </c>
      <c r="I14" s="87">
        <f>SUM(E14:H14)</f>
        <v>41210</v>
      </c>
      <c r="K14" s="67"/>
      <c r="M14" s="60"/>
      <c r="N14" s="60"/>
    </row>
    <row r="15" spans="1:23" s="2" customFormat="1" x14ac:dyDescent="0.25">
      <c r="A15" s="105"/>
      <c r="B15" s="112"/>
      <c r="C15" s="116" t="s">
        <v>57</v>
      </c>
      <c r="D15" s="91" t="s">
        <v>54</v>
      </c>
      <c r="E15" s="88">
        <v>5000</v>
      </c>
      <c r="F15" s="84">
        <v>0</v>
      </c>
      <c r="G15" s="84">
        <v>0</v>
      </c>
      <c r="H15" s="84">
        <v>0</v>
      </c>
      <c r="I15" s="87">
        <f>SUM(E15:H15)</f>
        <v>5000</v>
      </c>
      <c r="K15" s="67"/>
      <c r="M15" s="60"/>
      <c r="N15" s="60"/>
    </row>
    <row r="16" spans="1:23" s="2" customFormat="1" ht="21" customHeight="1" x14ac:dyDescent="0.25">
      <c r="A16" s="105"/>
      <c r="B16" s="103"/>
      <c r="C16" s="116" t="s">
        <v>58</v>
      </c>
      <c r="D16" s="91" t="s">
        <v>27</v>
      </c>
      <c r="E16" s="88">
        <f>SUM(E17:E23)</f>
        <v>89000</v>
      </c>
      <c r="F16" s="88">
        <f t="shared" ref="F16:I16" si="2">SUM(F17:F23)</f>
        <v>133795</v>
      </c>
      <c r="G16" s="88">
        <f t="shared" si="2"/>
        <v>50000</v>
      </c>
      <c r="H16" s="88">
        <f t="shared" si="2"/>
        <v>44500</v>
      </c>
      <c r="I16" s="88">
        <f t="shared" si="2"/>
        <v>317295</v>
      </c>
      <c r="K16" s="67"/>
      <c r="M16" s="60"/>
      <c r="N16" s="60"/>
    </row>
    <row r="17" spans="1:17" s="2" customFormat="1" ht="28.5" customHeight="1" x14ac:dyDescent="0.25">
      <c r="A17" s="105"/>
      <c r="B17" s="99" t="s">
        <v>62</v>
      </c>
      <c r="C17" s="117" t="s">
        <v>59</v>
      </c>
      <c r="D17" s="52" t="s">
        <v>55</v>
      </c>
      <c r="E17" s="83">
        <v>0</v>
      </c>
      <c r="F17" s="83">
        <v>0</v>
      </c>
      <c r="G17" s="83">
        <v>0</v>
      </c>
      <c r="H17" s="83">
        <v>0</v>
      </c>
      <c r="I17" s="87">
        <f>SUM(F17:H17)</f>
        <v>0</v>
      </c>
      <c r="K17" s="67"/>
      <c r="M17" s="64"/>
      <c r="N17" s="15"/>
    </row>
    <row r="18" spans="1:17" ht="24" customHeight="1" x14ac:dyDescent="0.25">
      <c r="A18" s="105"/>
      <c r="B18" s="100"/>
      <c r="C18" s="117" t="s">
        <v>75</v>
      </c>
      <c r="D18" s="85" t="s">
        <v>76</v>
      </c>
      <c r="E18" s="83">
        <v>0</v>
      </c>
      <c r="F18" s="83">
        <v>0</v>
      </c>
      <c r="G18" s="83">
        <v>50000</v>
      </c>
      <c r="H18" s="83">
        <v>0</v>
      </c>
      <c r="I18" s="88">
        <f>+G18</f>
        <v>50000</v>
      </c>
      <c r="K18" s="71"/>
      <c r="M18" s="63"/>
      <c r="N18" s="15"/>
    </row>
    <row r="19" spans="1:17" ht="27" customHeight="1" x14ac:dyDescent="0.25">
      <c r="A19" s="105"/>
      <c r="B19" s="100"/>
      <c r="C19" s="118" t="s">
        <v>77</v>
      </c>
      <c r="D19" s="85" t="s">
        <v>78</v>
      </c>
      <c r="E19" s="83">
        <v>0</v>
      </c>
      <c r="F19" s="83">
        <v>133795</v>
      </c>
      <c r="G19" s="83">
        <v>0</v>
      </c>
      <c r="H19" s="83">
        <v>0</v>
      </c>
      <c r="I19" s="88">
        <f>+F19</f>
        <v>133795</v>
      </c>
      <c r="K19" s="71"/>
      <c r="M19" s="7"/>
      <c r="N19" s="15"/>
    </row>
    <row r="20" spans="1:17" ht="26.25" customHeight="1" x14ac:dyDescent="0.25">
      <c r="A20" s="105"/>
      <c r="B20" s="101"/>
      <c r="C20" s="118" t="s">
        <v>80</v>
      </c>
      <c r="D20" s="85" t="s">
        <v>79</v>
      </c>
      <c r="E20" s="83">
        <v>0</v>
      </c>
      <c r="F20" s="83">
        <v>0</v>
      </c>
      <c r="G20" s="83">
        <v>0</v>
      </c>
      <c r="H20" s="83">
        <v>44500</v>
      </c>
      <c r="I20" s="88">
        <f>+H20</f>
        <v>44500</v>
      </c>
      <c r="K20" s="71"/>
      <c r="M20" s="7"/>
      <c r="N20" s="15"/>
    </row>
    <row r="21" spans="1:17" ht="33.75" customHeight="1" x14ac:dyDescent="0.25">
      <c r="A21" s="106"/>
      <c r="B21" s="53" t="s">
        <v>63</v>
      </c>
      <c r="C21" s="118" t="s">
        <v>60</v>
      </c>
      <c r="D21" s="52" t="s">
        <v>61</v>
      </c>
      <c r="E21" s="83">
        <v>0</v>
      </c>
      <c r="F21" s="83">
        <v>0</v>
      </c>
      <c r="G21" s="83">
        <v>0</v>
      </c>
      <c r="H21" s="83">
        <v>0</v>
      </c>
      <c r="I21" s="87">
        <v>0</v>
      </c>
      <c r="K21" s="71"/>
      <c r="M21" s="7"/>
      <c r="N21" s="15"/>
    </row>
    <row r="22" spans="1:17" ht="36.75" customHeight="1" x14ac:dyDescent="0.25">
      <c r="A22" s="59"/>
      <c r="B22" s="53" t="s">
        <v>65</v>
      </c>
      <c r="C22" s="118" t="s">
        <v>64</v>
      </c>
      <c r="D22" s="52" t="s">
        <v>67</v>
      </c>
      <c r="E22" s="86">
        <v>24000</v>
      </c>
      <c r="F22" s="83">
        <v>0</v>
      </c>
      <c r="G22" s="83">
        <v>0</v>
      </c>
      <c r="H22" s="83">
        <v>0</v>
      </c>
      <c r="I22" s="87">
        <f>+E22</f>
        <v>24000</v>
      </c>
      <c r="K22" s="71"/>
      <c r="M22" s="7"/>
      <c r="N22" s="65"/>
    </row>
    <row r="23" spans="1:17" s="2" customFormat="1" ht="30.75" customHeight="1" x14ac:dyDescent="0.25">
      <c r="A23" s="59"/>
      <c r="B23" s="54" t="s">
        <v>69</v>
      </c>
      <c r="C23" s="118" t="s">
        <v>66</v>
      </c>
      <c r="D23" s="52" t="s">
        <v>68</v>
      </c>
      <c r="E23" s="86">
        <v>65000</v>
      </c>
      <c r="F23" s="83">
        <v>0</v>
      </c>
      <c r="G23" s="83">
        <v>0</v>
      </c>
      <c r="H23" s="83">
        <v>0</v>
      </c>
      <c r="I23" s="87">
        <f>+E23</f>
        <v>65000</v>
      </c>
      <c r="K23" s="71"/>
      <c r="M23" s="63"/>
      <c r="N23" s="60"/>
    </row>
    <row r="24" spans="1:17" ht="18" customHeight="1" x14ac:dyDescent="0.25">
      <c r="A24" s="59"/>
      <c r="B24" s="55" t="s">
        <v>56</v>
      </c>
      <c r="C24" s="94" t="s">
        <v>49</v>
      </c>
      <c r="D24" s="95" t="s">
        <v>70</v>
      </c>
      <c r="E24" s="89">
        <f>I13*7%</f>
        <v>25445.350000000002</v>
      </c>
      <c r="F24" s="67"/>
      <c r="G24" s="67"/>
      <c r="H24" s="67"/>
      <c r="I24" s="67"/>
      <c r="K24" s="71"/>
      <c r="M24" s="63"/>
      <c r="N24" s="60"/>
    </row>
    <row r="25" spans="1:17" ht="12.75" customHeight="1" x14ac:dyDescent="0.25">
      <c r="A25" s="59"/>
      <c r="C25" s="96" t="s">
        <v>81</v>
      </c>
      <c r="D25" s="93" t="s">
        <v>20</v>
      </c>
      <c r="E25" s="113">
        <f>+I12</f>
        <v>388950.35</v>
      </c>
      <c r="F25" s="67"/>
      <c r="G25" s="67"/>
      <c r="H25" s="67"/>
      <c r="I25" s="67"/>
      <c r="J25" s="67"/>
      <c r="K25" s="71"/>
      <c r="M25" s="64"/>
      <c r="N25" s="60"/>
    </row>
    <row r="26" spans="1:17" x14ac:dyDescent="0.25">
      <c r="A26" s="59"/>
      <c r="B26" s="2"/>
      <c r="C26" s="96" t="s">
        <v>82</v>
      </c>
      <c r="D26" s="93" t="s">
        <v>10</v>
      </c>
      <c r="E26" s="114">
        <f>E27-E25</f>
        <v>5750086.6500000004</v>
      </c>
      <c r="F26" s="71"/>
      <c r="G26" s="71"/>
      <c r="H26" s="71"/>
      <c r="I26" s="71"/>
      <c r="J26" s="67"/>
      <c r="K26" s="71"/>
      <c r="M26" s="31"/>
      <c r="N26" s="60"/>
    </row>
    <row r="27" spans="1:17" x14ac:dyDescent="0.25">
      <c r="A27" s="59"/>
      <c r="C27" s="58" t="s">
        <v>83</v>
      </c>
      <c r="D27" s="56" t="s">
        <v>33</v>
      </c>
      <c r="E27" s="115">
        <v>6139037</v>
      </c>
      <c r="F27" s="67"/>
      <c r="G27" s="67"/>
      <c r="H27" s="67"/>
      <c r="I27" s="67"/>
      <c r="J27" s="67"/>
      <c r="K27" s="71"/>
    </row>
    <row r="28" spans="1:17" x14ac:dyDescent="0.25">
      <c r="E28" s="73"/>
      <c r="F28" s="67"/>
      <c r="G28" s="67"/>
      <c r="H28" s="67"/>
      <c r="I28" s="67"/>
      <c r="J28" s="71"/>
      <c r="K28" s="71"/>
      <c r="L28" s="42"/>
      <c r="M28" s="42"/>
      <c r="N28" s="42"/>
      <c r="O28" s="42"/>
      <c r="P28" s="42"/>
      <c r="Q28" s="42"/>
    </row>
    <row r="29" spans="1:17" s="7" customFormat="1" x14ac:dyDescent="0.25">
      <c r="E29" s="74"/>
      <c r="F29" s="75"/>
      <c r="G29" s="71"/>
      <c r="H29" s="71"/>
      <c r="I29" s="71"/>
      <c r="J29" s="71"/>
      <c r="K29" s="71"/>
    </row>
    <row r="30" spans="1:17" s="2" customFormat="1" x14ac:dyDescent="0.25">
      <c r="B30" s="7"/>
      <c r="C30" s="43"/>
      <c r="D30" s="44"/>
      <c r="E30" s="76"/>
      <c r="F30" s="71"/>
      <c r="G30" s="71"/>
      <c r="H30" s="71"/>
      <c r="I30" s="71"/>
      <c r="J30" s="71"/>
      <c r="K30" s="71"/>
    </row>
    <row r="31" spans="1:17" s="2" customFormat="1" x14ac:dyDescent="0.25">
      <c r="B31" s="7"/>
      <c r="C31" s="43"/>
      <c r="D31" s="44"/>
      <c r="E31" s="76"/>
      <c r="F31" s="71"/>
      <c r="G31" s="71"/>
      <c r="H31" s="71"/>
      <c r="I31" s="71"/>
      <c r="J31" s="71"/>
      <c r="K31" s="71"/>
    </row>
    <row r="32" spans="1:17" ht="12.75" customHeight="1" x14ac:dyDescent="0.25">
      <c r="C32" s="10" t="s">
        <v>14</v>
      </c>
      <c r="D32" s="14"/>
      <c r="E32" s="73"/>
      <c r="F32" s="73"/>
      <c r="G32" s="73"/>
      <c r="H32" s="73"/>
      <c r="I32" s="73"/>
      <c r="J32" s="73"/>
      <c r="K32" s="73"/>
    </row>
    <row r="33" spans="2:12" x14ac:dyDescent="0.25">
      <c r="D33" s="19" t="s">
        <v>4</v>
      </c>
      <c r="E33" s="120">
        <v>2023</v>
      </c>
      <c r="F33" s="120">
        <v>2024</v>
      </c>
      <c r="G33" s="120">
        <v>2025</v>
      </c>
      <c r="H33" s="120">
        <v>2026</v>
      </c>
      <c r="I33" s="120">
        <v>2027</v>
      </c>
      <c r="J33" s="120">
        <v>2028</v>
      </c>
      <c r="K33" s="120">
        <v>2029</v>
      </c>
    </row>
    <row r="34" spans="2:12" s="2" customFormat="1" x14ac:dyDescent="0.25">
      <c r="B34" s="7"/>
      <c r="C34" s="28"/>
      <c r="D34" s="20" t="s">
        <v>6</v>
      </c>
      <c r="E34" s="77" t="s">
        <v>9</v>
      </c>
      <c r="F34" s="77" t="s">
        <v>9</v>
      </c>
      <c r="G34" s="77" t="s">
        <v>9</v>
      </c>
      <c r="H34" s="78" t="s">
        <v>9</v>
      </c>
      <c r="I34" s="78" t="s">
        <v>9</v>
      </c>
      <c r="J34" s="78" t="s">
        <v>9</v>
      </c>
      <c r="K34" s="78" t="s">
        <v>9</v>
      </c>
    </row>
    <row r="35" spans="2:12" ht="26.4" x14ac:dyDescent="0.25">
      <c r="B35" s="14"/>
      <c r="C35" s="22">
        <v>1</v>
      </c>
      <c r="D35" s="11" t="s">
        <v>35</v>
      </c>
      <c r="E35" s="72">
        <f>E36+E39</f>
        <v>388950.35</v>
      </c>
      <c r="F35" s="72">
        <f t="shared" ref="F35:K35" si="3">F36+F39</f>
        <v>864061.38</v>
      </c>
      <c r="G35" s="72">
        <f t="shared" si="3"/>
        <v>908356.58</v>
      </c>
      <c r="H35" s="72">
        <f t="shared" si="3"/>
        <v>988316.82</v>
      </c>
      <c r="I35" s="72">
        <f t="shared" si="3"/>
        <v>1059405.72</v>
      </c>
      <c r="J35" s="72">
        <f t="shared" si="3"/>
        <v>1036908.34</v>
      </c>
      <c r="K35" s="72">
        <f t="shared" si="3"/>
        <v>893038.05</v>
      </c>
    </row>
    <row r="36" spans="2:12" x14ac:dyDescent="0.25">
      <c r="B36" s="14"/>
      <c r="C36" s="22">
        <v>2</v>
      </c>
      <c r="D36" s="23" t="s">
        <v>36</v>
      </c>
      <c r="E36" s="72">
        <v>388950.35</v>
      </c>
      <c r="F36" s="79">
        <v>864061.38</v>
      </c>
      <c r="G36" s="72">
        <v>908356.58</v>
      </c>
      <c r="H36" s="72">
        <v>988316.82</v>
      </c>
      <c r="I36" s="72">
        <v>1059405.72</v>
      </c>
      <c r="J36" s="72">
        <v>1036908.34</v>
      </c>
      <c r="K36" s="72">
        <v>893038.05</v>
      </c>
      <c r="L36" s="27"/>
    </row>
    <row r="37" spans="2:12" x14ac:dyDescent="0.25">
      <c r="C37" s="4" t="s">
        <v>2</v>
      </c>
      <c r="D37" s="8" t="s">
        <v>37</v>
      </c>
      <c r="E37" s="80">
        <f>E36*70%</f>
        <v>272265.245</v>
      </c>
      <c r="F37" s="80">
        <f t="shared" ref="F37:K37" si="4">F36*70%</f>
        <v>604842.96600000001</v>
      </c>
      <c r="G37" s="80">
        <f t="shared" si="4"/>
        <v>635849.60599999991</v>
      </c>
      <c r="H37" s="80">
        <f t="shared" si="4"/>
        <v>691821.77399999998</v>
      </c>
      <c r="I37" s="80">
        <f t="shared" si="4"/>
        <v>741584.00399999996</v>
      </c>
      <c r="J37" s="80">
        <f t="shared" si="4"/>
        <v>725835.83799999999</v>
      </c>
      <c r="K37" s="80">
        <f t="shared" si="4"/>
        <v>625126.63500000001</v>
      </c>
    </row>
    <row r="38" spans="2:12" x14ac:dyDescent="0.25">
      <c r="C38" s="4" t="s">
        <v>3</v>
      </c>
      <c r="D38" s="5" t="s">
        <v>38</v>
      </c>
      <c r="E38" s="80">
        <f>E36*30%</f>
        <v>116685.105</v>
      </c>
      <c r="F38" s="80">
        <f t="shared" ref="F38:K38" si="5">F36*30%</f>
        <v>259218.41399999999</v>
      </c>
      <c r="G38" s="80">
        <f t="shared" si="5"/>
        <v>272506.97399999999</v>
      </c>
      <c r="H38" s="80">
        <f t="shared" si="5"/>
        <v>296495.04599999997</v>
      </c>
      <c r="I38" s="80">
        <f t="shared" si="5"/>
        <v>317821.71599999996</v>
      </c>
      <c r="J38" s="80">
        <f t="shared" si="5"/>
        <v>311072.50199999998</v>
      </c>
      <c r="K38" s="80">
        <f t="shared" si="5"/>
        <v>267911.41499999998</v>
      </c>
    </row>
    <row r="39" spans="2:12" ht="13.95" customHeight="1" x14ac:dyDescent="0.25">
      <c r="B39" s="14"/>
      <c r="C39" s="24">
        <v>3</v>
      </c>
      <c r="D39" s="25" t="s">
        <v>39</v>
      </c>
      <c r="E39" s="72">
        <f>E40+E41</f>
        <v>0</v>
      </c>
      <c r="F39" s="72">
        <f t="shared" ref="F39:K39" si="6">F40+F41</f>
        <v>0</v>
      </c>
      <c r="G39" s="72">
        <f t="shared" si="6"/>
        <v>0</v>
      </c>
      <c r="H39" s="72">
        <f t="shared" si="6"/>
        <v>0</v>
      </c>
      <c r="I39" s="72">
        <f t="shared" si="6"/>
        <v>0</v>
      </c>
      <c r="J39" s="72">
        <f t="shared" si="6"/>
        <v>0</v>
      </c>
      <c r="K39" s="72">
        <f t="shared" si="6"/>
        <v>0</v>
      </c>
    </row>
    <row r="40" spans="2:12" x14ac:dyDescent="0.25">
      <c r="C40" s="6" t="s">
        <v>7</v>
      </c>
      <c r="D40" s="5" t="s">
        <v>34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</row>
    <row r="41" spans="2:12" x14ac:dyDescent="0.25">
      <c r="C41" s="6" t="s">
        <v>8</v>
      </c>
      <c r="D41" s="5" t="s">
        <v>40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</row>
    <row r="42" spans="2:12" s="35" customFormat="1" x14ac:dyDescent="0.25">
      <c r="B42" s="7"/>
      <c r="C42" s="1"/>
      <c r="D42" s="7"/>
      <c r="E42" s="73"/>
      <c r="F42" s="71"/>
      <c r="G42" s="71"/>
      <c r="H42" s="71"/>
      <c r="I42" s="71"/>
      <c r="J42" s="71"/>
      <c r="K42" s="71"/>
    </row>
    <row r="43" spans="2:12" ht="15" customHeight="1" x14ac:dyDescent="0.25">
      <c r="C43" s="46" t="s">
        <v>42</v>
      </c>
      <c r="D43" s="46"/>
      <c r="E43" s="73"/>
      <c r="F43" s="71"/>
      <c r="G43" s="71"/>
      <c r="H43" s="71"/>
      <c r="I43" s="71"/>
      <c r="J43" s="71"/>
      <c r="K43" s="71"/>
    </row>
    <row r="44" spans="2:12" ht="15" customHeight="1" x14ac:dyDescent="0.25">
      <c r="B44" s="33"/>
      <c r="C44" s="34"/>
      <c r="D44" s="34"/>
      <c r="E44" s="71"/>
      <c r="F44" s="71"/>
      <c r="G44" s="71"/>
      <c r="H44" s="71"/>
      <c r="I44" s="71"/>
      <c r="J44" s="71"/>
      <c r="K44" s="71"/>
    </row>
    <row r="45" spans="2:12" x14ac:dyDescent="0.25">
      <c r="B45" s="14"/>
      <c r="C45" s="30" t="s">
        <v>16</v>
      </c>
      <c r="D45" s="30" t="s">
        <v>17</v>
      </c>
      <c r="E45" s="121">
        <v>2023</v>
      </c>
      <c r="F45" s="122">
        <v>2024</v>
      </c>
      <c r="G45" s="122">
        <v>2025</v>
      </c>
      <c r="H45" s="67"/>
      <c r="I45" s="67"/>
      <c r="J45" s="67"/>
      <c r="K45" s="67"/>
    </row>
    <row r="46" spans="2:12" x14ac:dyDescent="0.25">
      <c r="C46" s="3" t="s">
        <v>18</v>
      </c>
      <c r="D46" s="32" t="s">
        <v>45</v>
      </c>
      <c r="E46" s="69">
        <v>133795</v>
      </c>
      <c r="F46" s="81">
        <v>165000</v>
      </c>
      <c r="G46" s="68">
        <v>173250</v>
      </c>
      <c r="H46" s="71"/>
      <c r="I46" s="71"/>
      <c r="J46" s="71"/>
      <c r="K46" s="71"/>
    </row>
    <row r="47" spans="2:12" x14ac:dyDescent="0.25">
      <c r="C47" s="47" t="s">
        <v>46</v>
      </c>
      <c r="D47" s="48" t="s">
        <v>47</v>
      </c>
      <c r="E47" s="69">
        <v>50000</v>
      </c>
      <c r="F47" s="68">
        <v>75000</v>
      </c>
      <c r="G47" s="68">
        <v>75000</v>
      </c>
      <c r="H47" s="71"/>
      <c r="I47" s="71"/>
      <c r="J47" s="71"/>
      <c r="K47" s="71"/>
    </row>
    <row r="48" spans="2:12" x14ac:dyDescent="0.25">
      <c r="C48" s="9" t="s">
        <v>32</v>
      </c>
      <c r="D48" s="32" t="s">
        <v>48</v>
      </c>
      <c r="E48" s="69">
        <v>44500</v>
      </c>
      <c r="F48" s="68">
        <v>55000</v>
      </c>
      <c r="G48" s="68">
        <v>57750</v>
      </c>
      <c r="H48" s="71"/>
      <c r="I48" s="71"/>
      <c r="J48" s="71"/>
      <c r="K48" s="71"/>
    </row>
    <row r="49" spans="1:11" x14ac:dyDescent="0.25">
      <c r="C49" s="49"/>
      <c r="D49" s="51"/>
      <c r="E49" s="69"/>
      <c r="F49" s="70"/>
      <c r="G49" s="70"/>
      <c r="H49" s="71"/>
      <c r="I49" s="71"/>
      <c r="J49" s="71"/>
      <c r="K49" s="71"/>
    </row>
    <row r="50" spans="1:11" x14ac:dyDescent="0.25">
      <c r="E50" s="73"/>
      <c r="F50" s="71"/>
      <c r="G50" s="71"/>
      <c r="H50" s="71"/>
      <c r="I50" s="71"/>
      <c r="J50" s="71"/>
      <c r="K50" s="71"/>
    </row>
    <row r="52" spans="1:11" x14ac:dyDescent="0.25">
      <c r="A52" s="1" t="s">
        <v>15</v>
      </c>
      <c r="B52" s="1"/>
      <c r="D52" s="1"/>
      <c r="E52" s="1"/>
    </row>
    <row r="53" spans="1:11" x14ac:dyDescent="0.25">
      <c r="A53" s="1" t="s">
        <v>21</v>
      </c>
    </row>
    <row r="54" spans="1:11" x14ac:dyDescent="0.25">
      <c r="A54" s="1" t="s">
        <v>22</v>
      </c>
    </row>
    <row r="55" spans="1:11" x14ac:dyDescent="0.25">
      <c r="A55" s="1" t="s">
        <v>41</v>
      </c>
    </row>
    <row r="56" spans="1:11" ht="15.6" x14ac:dyDescent="0.25">
      <c r="A56" s="1" t="s">
        <v>31</v>
      </c>
    </row>
  </sheetData>
  <mergeCells count="9">
    <mergeCell ref="F8:H8"/>
    <mergeCell ref="B17:B20"/>
    <mergeCell ref="A10:A21"/>
    <mergeCell ref="I10:I11"/>
    <mergeCell ref="B10:B11"/>
    <mergeCell ref="C10:C11"/>
    <mergeCell ref="D10:D11"/>
    <mergeCell ref="E10:E11"/>
    <mergeCell ref="B13:B1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C14 C1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2023-03-02T08:02:03Z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